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65" activeTab="0"/>
  </bookViews>
  <sheets>
    <sheet name="Plan1" sheetId="1" r:id="rId1"/>
    <sheet name="Plan2" sheetId="2" state="hidden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<sst xmlns="http://schemas.openxmlformats.org/spreadsheetml/2006/main" count="61" uniqueCount="60">
  <si>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COMP.</t>
  </si>
  <si>
    <t>PREFEITURA</t>
  </si>
  <si>
    <t>CÂMARA</t>
  </si>
  <si>
    <t>PREVIDENCIA</t>
  </si>
  <si>
    <t>INATIVOS</t>
  </si>
  <si>
    <t>PENSIONISTAS</t>
  </si>
  <si>
    <t>13º</t>
  </si>
  <si>
    <t>TOTAL</t>
  </si>
  <si>
    <t>TOTAL GERAL DA BASE DE CONTRBUIÇÃO</t>
  </si>
  <si>
    <t>TAXA ADMINISTRATIVA 2%</t>
  </si>
  <si>
    <t>PREVI</t>
  </si>
  <si>
    <t>TOTAL ACUMULADO DA RESERVA DE CUSTEIO TAXA ADMINISTRATIVA</t>
  </si>
  <si>
    <t>DESPESAS PAGAS</t>
  </si>
  <si>
    <t>JUNHO</t>
  </si>
  <si>
    <t>JULHO</t>
  </si>
  <si>
    <t>AGOSTO</t>
  </si>
  <si>
    <t>SETEMBRO</t>
  </si>
  <si>
    <t>OUTUBRO</t>
  </si>
  <si>
    <t>NOVEMBRO</t>
  </si>
  <si>
    <t>DEZEMBRO</t>
  </si>
  <si>
    <t>SUPERAVIT DO CUSTEIO DA TAXA ADMIN. 2019.</t>
  </si>
  <si>
    <t xml:space="preserve"> ESTIMATIVA  DO CONTROLE DA TAXA ADMINISTRATIVA  PARA O EXERCICIO DE 2.020</t>
  </si>
  <si>
    <t>BASE DE CÁLCULO:</t>
  </si>
  <si>
    <t>VALOR R$</t>
  </si>
  <si>
    <t>Remuneração, proventos e pensões dos segurados vinculados ao RPPS no exercício anterior - art. 15  da Portaria MPS nº 402/08</t>
  </si>
  <si>
    <t>Servidores efetivos da Prefeitura Municipal</t>
  </si>
  <si>
    <t xml:space="preserve">Servidores efetivos da Câmara Municipal  </t>
  </si>
  <si>
    <t>Servidores RPPS</t>
  </si>
  <si>
    <t>Aposentadoria</t>
  </si>
  <si>
    <t>Pensionistas</t>
  </si>
  <si>
    <t>(A)Total Base de Cálculo</t>
  </si>
  <si>
    <t>Taxa Administrativa 2%</t>
  </si>
  <si>
    <t>(B)Valor limite para despesas administrativas (2% da base de cálculo (art. 15 da Portaria MPS nº 402/08) obs. Lei municipal poderá fixar percentual menor</t>
  </si>
  <si>
    <r>
      <t xml:space="preserve">DESPESAS ADMINISTRATIVAS </t>
    </r>
    <r>
      <rPr>
        <sz val="10"/>
        <color indexed="8"/>
        <rFont val="Times New Roman"/>
        <family val="1"/>
      </rPr>
      <t>(art. 15 da Portaria MPS nº 402/08)</t>
    </r>
  </si>
  <si>
    <t>3.1.90.11 – Vencimentos e Vantagens Fixas – Pessoal Civil</t>
  </si>
  <si>
    <t>3.1.90.13 – obrigações patronais</t>
  </si>
  <si>
    <t>3.1.91.13 – obrigações patronais</t>
  </si>
  <si>
    <t>3.3.91.96–Ressarcimento despesas de pessoal requisitado</t>
  </si>
  <si>
    <t>3.3.90.14- Diárias</t>
  </si>
  <si>
    <t>3.3.90.30 – material de consumo</t>
  </si>
  <si>
    <t>3.3.90.35 – serviços de consultoria</t>
  </si>
  <si>
    <t>3.3.90.36-  Outros serviços de terceiros – pessoa física</t>
  </si>
  <si>
    <t>3.3.90.39 – Outros Serviços de Terceiros - Pessoa Jurídica</t>
  </si>
  <si>
    <t>3.3.90.93 – indenizações e restituições</t>
  </si>
  <si>
    <t>319091 Sentenças Judiciais- Trabalhistas</t>
  </si>
  <si>
    <t>4.4.90.52-Equipamentos e material permanente</t>
  </si>
  <si>
    <t>3.3.90.47 – Obrigações Tributárias e Contribuições (exceto sobre rentabilidade Financeira dos investimentos) ( R$ 42.543,95– 12.543,95=30.000,00)</t>
  </si>
  <si>
    <t>(C)Valor total das despesas administrativas do exercício</t>
  </si>
  <si>
    <r>
      <t>(D)Reservas constituídas em exercícios anteriores</t>
    </r>
    <r>
      <rPr>
        <sz val="10"/>
        <color indexed="8"/>
        <rFont val="Times New Roman"/>
        <family val="1"/>
      </rPr>
      <t xml:space="preserve"> (art. 15, III da Portaria MPS 402/2008)</t>
    </r>
  </si>
  <si>
    <t>(E)Valor Limite Total para despesas administrativas  do exercício(B+D)</t>
  </si>
  <si>
    <t>Situação (regular/irregular)</t>
  </si>
  <si>
    <t>regular</t>
  </si>
  <si>
    <t>% real aplicado em despesas administrativas (após dedução do excesso coberto pela reserva) (Se B&lt;C&lt;=E); 2%  senão (C/A*100);</t>
  </si>
  <si>
    <t>reserva acumulada sobra de custeio</t>
  </si>
  <si>
    <t>saldo em c/c</t>
  </si>
  <si>
    <t>Depositar  para constituição da reserva</t>
  </si>
  <si>
    <t>SUPERAVIT DO CUSTEIO DA TAXA ADMIN. ATÉ 2018</t>
  </si>
  <si>
    <t xml:space="preserve">TOTAL DA TAXA ADMINISTRATIVA +ACUMULADO DA RESERVA DE CUSTEIO </t>
  </si>
  <si>
    <t>sobra 2020</t>
  </si>
  <si>
    <t>ANEXO 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</si>
</sst>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171" fontId="0" fillId="0" borderId="0" xfId="53" applyFont="1" applyAlignment="1">
      <alignment/>
    </xf>
    <xf numFmtId="171" fontId="0" fillId="0" borderId="0" xfId="0" applyNumberFormat="1" applyAlignment="1">
      <alignment/>
    </xf>
    <xf numFmtId="171" fontId="0" fillId="0" borderId="10" xfId="53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53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71" fontId="0" fillId="33" borderId="10" xfId="53" applyFont="1" applyFill="1" applyBorder="1" applyAlignment="1">
      <alignment/>
    </xf>
    <xf numFmtId="171" fontId="0" fillId="0" borderId="0" xfId="53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11" xfId="53" applyFont="1" applyBorder="1" applyAlignment="1">
      <alignment/>
    </xf>
    <xf numFmtId="171" fontId="0" fillId="0" borderId="12" xfId="53" applyFont="1" applyBorder="1" applyAlignment="1">
      <alignment/>
    </xf>
    <xf numFmtId="171" fontId="2" fillId="34" borderId="12" xfId="53" applyFont="1" applyFill="1" applyBorder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71" fontId="46" fillId="35" borderId="10" xfId="0" applyNumberFormat="1" applyFont="1" applyFill="1" applyBorder="1" applyAlignment="1">
      <alignment/>
    </xf>
    <xf numFmtId="171" fontId="0" fillId="0" borderId="10" xfId="53" applyFont="1" applyBorder="1" applyAlignment="1">
      <alignment/>
    </xf>
    <xf numFmtId="171" fontId="0" fillId="0" borderId="10" xfId="53" applyFont="1" applyBorder="1" applyAlignment="1">
      <alignment horizontal="right"/>
    </xf>
    <xf numFmtId="0" fontId="47" fillId="36" borderId="13" xfId="0" applyFont="1" applyFill="1" applyBorder="1" applyAlignment="1">
      <alignment vertical="center" wrapText="1"/>
    </xf>
    <xf numFmtId="0" fontId="48" fillId="36" borderId="14" xfId="0" applyFont="1" applyFill="1" applyBorder="1" applyAlignment="1">
      <alignment vertical="center" wrapText="1"/>
    </xf>
    <xf numFmtId="0" fontId="49" fillId="37" borderId="14" xfId="0" applyFont="1" applyFill="1" applyBorder="1" applyAlignment="1">
      <alignment vertical="center" wrapText="1"/>
    </xf>
    <xf numFmtId="4" fontId="0" fillId="0" borderId="15" xfId="0" applyNumberFormat="1" applyBorder="1" applyAlignment="1">
      <alignment horizontal="right" vertical="center" wrapText="1"/>
    </xf>
    <xf numFmtId="0" fontId="47" fillId="37" borderId="14" xfId="0" applyFont="1" applyFill="1" applyBorder="1" applyAlignment="1">
      <alignment vertical="center" wrapText="1"/>
    </xf>
    <xf numFmtId="4" fontId="45" fillId="0" borderId="15" xfId="0" applyNumberFormat="1" applyFont="1" applyBorder="1" applyAlignment="1">
      <alignment horizontal="right" vertical="center" wrapText="1"/>
    </xf>
    <xf numFmtId="4" fontId="0" fillId="37" borderId="15" xfId="0" applyNumberFormat="1" applyFill="1" applyBorder="1" applyAlignment="1">
      <alignment horizontal="right" vertical="center" wrapText="1"/>
    </xf>
    <xf numFmtId="0" fontId="0" fillId="37" borderId="15" xfId="0" applyFill="1" applyBorder="1" applyAlignment="1">
      <alignment horizontal="right" vertical="center" wrapText="1"/>
    </xf>
    <xf numFmtId="4" fontId="49" fillId="35" borderId="15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vertical="center" wrapText="1"/>
    </xf>
    <xf numFmtId="4" fontId="49" fillId="37" borderId="1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9" fillId="38" borderId="14" xfId="0" applyFont="1" applyFill="1" applyBorder="1" applyAlignment="1">
      <alignment vertical="center" wrapText="1"/>
    </xf>
    <xf numFmtId="4" fontId="47" fillId="37" borderId="15" xfId="0" applyNumberFormat="1" applyFont="1" applyFill="1" applyBorder="1" applyAlignment="1">
      <alignment horizontal="right" vertical="center" wrapText="1"/>
    </xf>
    <xf numFmtId="0" fontId="49" fillId="38" borderId="15" xfId="0" applyFont="1" applyFill="1" applyBorder="1" applyAlignment="1">
      <alignment horizontal="right" vertical="center" wrapText="1"/>
    </xf>
    <xf numFmtId="4" fontId="0" fillId="38" borderId="15" xfId="0" applyNumberFormat="1" applyFill="1" applyBorder="1" applyAlignment="1">
      <alignment horizontal="right" vertical="center" wrapText="1"/>
    </xf>
    <xf numFmtId="0" fontId="49" fillId="38" borderId="16" xfId="0" applyFont="1" applyFill="1" applyBorder="1" applyAlignment="1">
      <alignment vertical="center" wrapText="1"/>
    </xf>
    <xf numFmtId="171" fontId="49" fillId="38" borderId="16" xfId="53" applyFont="1" applyFill="1" applyBorder="1" applyAlignment="1">
      <alignment vertical="center" wrapText="1"/>
    </xf>
    <xf numFmtId="0" fontId="47" fillId="35" borderId="17" xfId="0" applyFont="1" applyFill="1" applyBorder="1" applyAlignment="1">
      <alignment vertical="center" wrapText="1"/>
    </xf>
    <xf numFmtId="4" fontId="2" fillId="35" borderId="18" xfId="0" applyNumberFormat="1" applyFont="1" applyFill="1" applyBorder="1" applyAlignment="1">
      <alignment/>
    </xf>
    <xf numFmtId="0" fontId="49" fillId="38" borderId="19" xfId="0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0" fontId="47" fillId="38" borderId="17" xfId="0" applyFont="1" applyFill="1" applyBorder="1" applyAlignment="1">
      <alignment vertical="center" wrapText="1"/>
    </xf>
    <xf numFmtId="171" fontId="47" fillId="38" borderId="12" xfId="53" applyFont="1" applyFill="1" applyBorder="1" applyAlignment="1">
      <alignment vertical="center" wrapText="1"/>
    </xf>
    <xf numFmtId="171" fontId="2" fillId="39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4" borderId="24" xfId="0" applyFont="1" applyFill="1" applyBorder="1" applyAlignment="1">
      <alignment horizontal="left" wrapText="1"/>
    </xf>
    <xf numFmtId="0" fontId="2" fillId="34" borderId="25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39" borderId="24" xfId="0" applyFont="1" applyFill="1" applyBorder="1" applyAlignment="1">
      <alignment horizontal="left"/>
    </xf>
    <xf numFmtId="0" fontId="2" fillId="39" borderId="25" xfId="0" applyFont="1" applyFill="1" applyBorder="1" applyAlignment="1">
      <alignment horizontal="left"/>
    </xf>
    <xf numFmtId="0" fontId="2" fillId="39" borderId="26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36" borderId="13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9" fillId="40" borderId="27" xfId="0" applyFont="1" applyFill="1" applyBorder="1" applyAlignment="1">
      <alignment horizontal="center" vertical="center" wrapText="1"/>
    </xf>
    <xf numFmtId="0" fontId="49" fillId="40" borderId="28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8.28125" style="0" customWidth="1"/>
    <col min="3" max="3" width="15.28125" style="0" customWidth="1"/>
    <col min="4" max="4" width="13.57421875" style="0" customWidth="1"/>
    <col min="5" max="5" width="12.57421875" style="0" customWidth="1"/>
    <col min="6" max="6" width="14.57421875" style="0" customWidth="1"/>
    <col min="7" max="7" width="16.421875" style="0" customWidth="1"/>
    <col min="8" max="8" width="14.57421875" style="0" customWidth="1"/>
    <col min="9" max="9" width="24.57421875" style="0" customWidth="1"/>
    <col min="10" max="10" width="17.421875" style="0" hidden="1" customWidth="1"/>
    <col min="11" max="11" width="17.421875" style="0" customWidth="1"/>
    <col min="12" max="12" width="16.8515625" style="0" customWidth="1"/>
  </cols>
  <sheetData>
    <row r="2" spans="2:7" ht="12.75">
      <c r="B2" s="53"/>
      <c r="C2" s="54"/>
      <c r="D2" s="54" t="s">
        <v>59</v>
      </c>
      <c r="E2" s="54"/>
      <c r="F2" s="54"/>
      <c r="G2" s="55"/>
    </row>
    <row r="3" spans="2:10" ht="25.5" customHeight="1">
      <c r="B3" s="59" t="s">
        <v>21</v>
      </c>
      <c r="C3" s="59"/>
      <c r="D3" s="59"/>
      <c r="E3" s="59"/>
      <c r="F3" s="59"/>
      <c r="G3" s="59"/>
      <c r="J3" s="12"/>
    </row>
    <row r="4" ht="12.75">
      <c r="J4" s="25"/>
    </row>
    <row r="5" spans="2:10" ht="12.75">
      <c r="B5" s="65" t="s">
        <v>0</v>
      </c>
      <c r="C5" s="65" t="s">
        <v>1</v>
      </c>
      <c r="D5" s="65" t="s">
        <v>2</v>
      </c>
      <c r="E5" s="70" t="s">
        <v>3</v>
      </c>
      <c r="F5" s="71"/>
      <c r="G5" s="72"/>
      <c r="J5" s="25"/>
    </row>
    <row r="6" spans="2:10" ht="12.75">
      <c r="B6" s="65"/>
      <c r="C6" s="65"/>
      <c r="D6" s="65"/>
      <c r="E6" s="17" t="s">
        <v>10</v>
      </c>
      <c r="F6" s="18" t="s">
        <v>4</v>
      </c>
      <c r="G6" s="18" t="s">
        <v>5</v>
      </c>
      <c r="J6" s="25"/>
    </row>
    <row r="7" spans="2:10" ht="12.75">
      <c r="B7" s="6">
        <v>43466</v>
      </c>
      <c r="C7" s="25">
        <v>701645.18</v>
      </c>
      <c r="D7" s="25">
        <v>5213.6</v>
      </c>
      <c r="E7" s="3">
        <v>6400</v>
      </c>
      <c r="F7" s="3">
        <v>75164.58</v>
      </c>
      <c r="G7" s="3">
        <v>21250.11</v>
      </c>
      <c r="J7" s="25"/>
    </row>
    <row r="8" spans="2:10" ht="12.75">
      <c r="B8" s="6">
        <v>43497</v>
      </c>
      <c r="C8" s="25">
        <v>904292.2</v>
      </c>
      <c r="D8" s="25">
        <v>5213.6</v>
      </c>
      <c r="E8" s="3">
        <v>6400</v>
      </c>
      <c r="F8" s="3">
        <v>80187.38</v>
      </c>
      <c r="G8" s="3">
        <v>18922.06</v>
      </c>
      <c r="J8" s="25"/>
    </row>
    <row r="9" spans="2:10" ht="12.75">
      <c r="B9" s="6">
        <v>43525</v>
      </c>
      <c r="C9" s="25">
        <v>903345.02</v>
      </c>
      <c r="D9" s="25">
        <v>5407.18</v>
      </c>
      <c r="E9" s="3">
        <v>6400</v>
      </c>
      <c r="F9" s="3">
        <v>80674.87</v>
      </c>
      <c r="G9" s="3">
        <v>18922.06</v>
      </c>
      <c r="J9" s="25"/>
    </row>
    <row r="10" spans="2:10" ht="12.75">
      <c r="B10" s="6">
        <v>43556</v>
      </c>
      <c r="C10" s="25">
        <v>912994.5</v>
      </c>
      <c r="D10" s="25">
        <v>5407.18</v>
      </c>
      <c r="E10" s="3">
        <v>6400</v>
      </c>
      <c r="F10" s="3">
        <v>84519.3</v>
      </c>
      <c r="G10" s="3">
        <v>21118.85</v>
      </c>
      <c r="J10" s="25"/>
    </row>
    <row r="11" spans="2:10" ht="12.75">
      <c r="B11" s="6">
        <v>43586</v>
      </c>
      <c r="C11" s="25">
        <v>917313.54</v>
      </c>
      <c r="D11" s="25">
        <v>7941.65</v>
      </c>
      <c r="E11" s="3">
        <v>6400</v>
      </c>
      <c r="F11" s="3">
        <v>91234.86</v>
      </c>
      <c r="G11" s="3">
        <v>18272.16</v>
      </c>
      <c r="J11" s="25"/>
    </row>
    <row r="12" spans="2:10" ht="12.75">
      <c r="B12" s="6">
        <v>43617</v>
      </c>
      <c r="C12" s="25">
        <v>870842.71</v>
      </c>
      <c r="D12" s="25">
        <v>5407.18</v>
      </c>
      <c r="E12" s="3">
        <v>6400</v>
      </c>
      <c r="F12" s="3">
        <v>91554.44</v>
      </c>
      <c r="G12" s="3">
        <v>17016.1</v>
      </c>
      <c r="J12" s="25"/>
    </row>
    <row r="13" spans="2:10" ht="12.75">
      <c r="B13" s="6">
        <v>43647</v>
      </c>
      <c r="C13" s="25">
        <v>892498.1</v>
      </c>
      <c r="D13" s="25">
        <v>8935.86</v>
      </c>
      <c r="E13" s="3">
        <v>6400</v>
      </c>
      <c r="F13" s="3">
        <v>94194.72</v>
      </c>
      <c r="G13" s="3">
        <v>17016.1</v>
      </c>
      <c r="J13" s="15"/>
    </row>
    <row r="14" spans="2:10" ht="12.75">
      <c r="B14" s="6">
        <v>43678</v>
      </c>
      <c r="C14" s="25">
        <v>893017.88</v>
      </c>
      <c r="D14" s="25">
        <v>5407.18</v>
      </c>
      <c r="E14" s="3">
        <v>6400</v>
      </c>
      <c r="F14" s="3">
        <v>101005.06</v>
      </c>
      <c r="G14" s="3">
        <v>17016.1</v>
      </c>
      <c r="J14" s="15"/>
    </row>
    <row r="15" spans="2:10" ht="12.75">
      <c r="B15" s="6">
        <v>43709</v>
      </c>
      <c r="C15" s="25">
        <v>840295.27</v>
      </c>
      <c r="D15" s="26">
        <v>7979.99</v>
      </c>
      <c r="E15" s="3">
        <v>6400</v>
      </c>
      <c r="F15" s="3">
        <v>101005.06</v>
      </c>
      <c r="G15" s="3">
        <v>17016.1</v>
      </c>
      <c r="J15" s="15"/>
    </row>
    <row r="16" spans="2:10" ht="12.75">
      <c r="B16" s="6">
        <v>43739</v>
      </c>
      <c r="C16" s="15">
        <v>852931.21</v>
      </c>
      <c r="D16" s="15">
        <v>5407.18</v>
      </c>
      <c r="E16" s="15">
        <v>6400</v>
      </c>
      <c r="F16" s="3">
        <v>101005.06</v>
      </c>
      <c r="G16" s="15">
        <v>17016.1</v>
      </c>
      <c r="J16" s="15"/>
    </row>
    <row r="17" spans="2:10" ht="12.75">
      <c r="B17" s="6">
        <v>43770</v>
      </c>
      <c r="C17" s="15">
        <v>917095.74</v>
      </c>
      <c r="D17" s="15">
        <v>5407.18</v>
      </c>
      <c r="E17" s="15">
        <v>6400</v>
      </c>
      <c r="F17" s="15">
        <v>103146.24</v>
      </c>
      <c r="G17" s="15">
        <v>17016.1</v>
      </c>
      <c r="J17" s="2"/>
    </row>
    <row r="18" spans="2:7" ht="12.75">
      <c r="B18" s="6">
        <v>43800</v>
      </c>
      <c r="C18" s="15">
        <v>1103027.52</v>
      </c>
      <c r="D18" s="15">
        <v>5407.18</v>
      </c>
      <c r="E18" s="15">
        <v>6400</v>
      </c>
      <c r="F18" s="15">
        <v>106632.85</v>
      </c>
      <c r="G18" s="15">
        <v>17016.1</v>
      </c>
    </row>
    <row r="19" spans="2:7" ht="12.75">
      <c r="B19" s="9" t="s">
        <v>6</v>
      </c>
      <c r="C19" s="15">
        <v>1034906.69</v>
      </c>
      <c r="D19" s="15">
        <v>5407.18</v>
      </c>
      <c r="E19" s="15">
        <v>6400</v>
      </c>
      <c r="F19" s="15">
        <v>92514.74</v>
      </c>
      <c r="G19" s="15">
        <v>16434.93</v>
      </c>
    </row>
    <row r="20" spans="2:8" ht="12.75">
      <c r="B20" s="4" t="s">
        <v>7</v>
      </c>
      <c r="C20" s="5">
        <f>SUM(C7:C19)</f>
        <v>11744205.559999999</v>
      </c>
      <c r="D20" s="5">
        <f>SUM(D7:D19)</f>
        <v>78542.13999999998</v>
      </c>
      <c r="E20" s="5">
        <f>SUM(E7:E19)</f>
        <v>83200</v>
      </c>
      <c r="F20" s="5">
        <f>SUM(F7:F19)</f>
        <v>1202839.1600000001</v>
      </c>
      <c r="G20" s="5">
        <f>SUM(G7:G19)</f>
        <v>234032.87000000002</v>
      </c>
      <c r="H20" s="2"/>
    </row>
    <row r="21" spans="2:7" ht="13.5" thickBot="1">
      <c r="B21" s="61" t="s">
        <v>8</v>
      </c>
      <c r="C21" s="61"/>
      <c r="D21" s="61"/>
      <c r="E21" s="61"/>
      <c r="F21" s="61"/>
      <c r="G21" s="5">
        <f>C20+D20+E20+F20+G20</f>
        <v>13342819.729999999</v>
      </c>
    </row>
    <row r="22" spans="2:7" ht="13.5" thickBot="1">
      <c r="B22" s="62" t="s">
        <v>9</v>
      </c>
      <c r="C22" s="63"/>
      <c r="D22" s="63"/>
      <c r="E22" s="63"/>
      <c r="F22" s="64"/>
      <c r="G22" s="52">
        <f>G21*2%</f>
        <v>266856.3946</v>
      </c>
    </row>
    <row r="23" spans="2:7" ht="12.75" hidden="1">
      <c r="B23" s="7"/>
      <c r="C23" s="7"/>
      <c r="D23" s="7"/>
      <c r="E23" s="7"/>
      <c r="F23" s="7"/>
      <c r="G23" s="8"/>
    </row>
    <row r="24" spans="2:7" ht="12.75" hidden="1">
      <c r="B24" s="74"/>
      <c r="C24" s="74"/>
      <c r="D24" s="74"/>
      <c r="E24" s="74"/>
      <c r="F24" s="74"/>
      <c r="G24" s="74"/>
    </row>
    <row r="25" spans="2:7" ht="12.75" hidden="1">
      <c r="B25" s="7"/>
      <c r="C25" s="7"/>
      <c r="D25" s="7"/>
      <c r="E25" s="7"/>
      <c r="F25" s="7"/>
      <c r="G25" s="8"/>
    </row>
    <row r="26" spans="2:8" ht="0.75" customHeight="1" thickBot="1">
      <c r="B26" s="60"/>
      <c r="C26" s="60"/>
      <c r="D26" s="60"/>
      <c r="E26" s="60"/>
      <c r="F26" s="60"/>
      <c r="G26" s="60"/>
      <c r="H26" s="1"/>
    </row>
    <row r="27" spans="2:7" ht="1.5" customHeight="1" hidden="1">
      <c r="B27" s="69"/>
      <c r="C27" s="69"/>
      <c r="D27" s="69"/>
      <c r="E27" s="69"/>
      <c r="F27" s="69"/>
      <c r="G27" s="19"/>
    </row>
    <row r="28" spans="2:7" ht="13.5" thickBot="1">
      <c r="B28" s="66" t="s">
        <v>56</v>
      </c>
      <c r="C28" s="67"/>
      <c r="D28" s="67"/>
      <c r="E28" s="67"/>
      <c r="F28" s="68"/>
      <c r="G28" s="20">
        <v>87528.15</v>
      </c>
    </row>
    <row r="29" spans="2:7" ht="13.5" thickBot="1">
      <c r="B29" s="73" t="s">
        <v>20</v>
      </c>
      <c r="C29" s="67"/>
      <c r="D29" s="67"/>
      <c r="E29" s="67"/>
      <c r="F29" s="68"/>
      <c r="G29" s="20">
        <v>34099.68</v>
      </c>
    </row>
    <row r="30" spans="2:7" ht="26.25" customHeight="1" thickBot="1">
      <c r="B30" s="56" t="s">
        <v>11</v>
      </c>
      <c r="C30" s="57"/>
      <c r="D30" s="57"/>
      <c r="E30" s="57"/>
      <c r="F30" s="58"/>
      <c r="G30" s="21">
        <f>G28+G29</f>
        <v>121627.82999999999</v>
      </c>
    </row>
    <row r="31" spans="2:8" ht="36" customHeight="1" thickBot="1">
      <c r="B31" s="56" t="s">
        <v>57</v>
      </c>
      <c r="C31" s="57"/>
      <c r="D31" s="57"/>
      <c r="E31" s="57"/>
      <c r="F31" s="58"/>
      <c r="G31" s="21">
        <f>G22+G30</f>
        <v>388484.22459999996</v>
      </c>
      <c r="H31" s="2"/>
    </row>
    <row r="32" spans="2:8" ht="12.75">
      <c r="B32" s="10"/>
      <c r="C32" s="10"/>
      <c r="D32" s="10"/>
      <c r="E32" s="10"/>
      <c r="F32" s="10"/>
      <c r="G32" s="11"/>
      <c r="H32" s="2"/>
    </row>
    <row r="33" spans="2:8" ht="12.75">
      <c r="B33" s="10"/>
      <c r="C33" s="10"/>
      <c r="D33" s="10"/>
      <c r="E33" s="10"/>
      <c r="F33" s="10"/>
      <c r="G33" s="11"/>
      <c r="H33" s="2"/>
    </row>
    <row r="34" spans="2:8" ht="12.75">
      <c r="B34" s="10"/>
      <c r="C34" s="10"/>
      <c r="D34" s="10"/>
      <c r="E34" s="10"/>
      <c r="F34" s="10"/>
      <c r="G34" s="11"/>
      <c r="H34" s="2"/>
    </row>
    <row r="35" spans="2:8" ht="12.75">
      <c r="B35" s="10"/>
      <c r="C35" s="10"/>
      <c r="D35" s="10"/>
      <c r="E35" s="10"/>
      <c r="F35" s="10"/>
      <c r="G35" s="11"/>
      <c r="H35" s="2"/>
    </row>
    <row r="36" spans="2:8" ht="12.75">
      <c r="B36" s="10"/>
      <c r="C36" s="10"/>
      <c r="D36" s="10"/>
      <c r="E36" s="10"/>
      <c r="F36" s="10"/>
      <c r="G36" s="11"/>
      <c r="H36" s="2"/>
    </row>
    <row r="37" spans="2:8" ht="12.75">
      <c r="B37" s="10"/>
      <c r="C37" s="10"/>
      <c r="D37" s="10"/>
      <c r="E37" s="10"/>
      <c r="F37" s="10"/>
      <c r="G37" s="11"/>
      <c r="H37" s="2"/>
    </row>
    <row r="38" spans="2:8" ht="12.75">
      <c r="B38" s="10"/>
      <c r="C38" s="10"/>
      <c r="D38" s="10"/>
      <c r="E38" s="10"/>
      <c r="F38" s="10"/>
      <c r="G38" s="11"/>
      <c r="H38" s="2"/>
    </row>
    <row r="39" spans="2:8" ht="12.75">
      <c r="B39" s="10"/>
      <c r="C39" s="10"/>
      <c r="D39" s="10"/>
      <c r="E39" s="10"/>
      <c r="F39" s="10"/>
      <c r="G39" s="11"/>
      <c r="H39" s="2"/>
    </row>
    <row r="40" spans="2:10" ht="12.75">
      <c r="B40" s="10"/>
      <c r="C40" s="10"/>
      <c r="D40" s="10"/>
      <c r="E40" s="10"/>
      <c r="F40" s="10"/>
      <c r="G40" s="11"/>
      <c r="H40" s="2"/>
      <c r="I40" s="13"/>
      <c r="J40" s="13"/>
    </row>
    <row r="41" spans="2:10" ht="12.75">
      <c r="B41" s="10"/>
      <c r="C41" s="10"/>
      <c r="D41" s="10"/>
      <c r="E41" s="10"/>
      <c r="F41" s="10"/>
      <c r="G41" s="11"/>
      <c r="H41" s="2"/>
      <c r="I41" s="10"/>
      <c r="J41" s="10"/>
    </row>
    <row r="42" spans="2:10" ht="12.75">
      <c r="B42" s="10"/>
      <c r="C42" s="10"/>
      <c r="D42" s="10"/>
      <c r="E42" s="10"/>
      <c r="F42" s="10"/>
      <c r="G42" s="11"/>
      <c r="H42" s="2"/>
      <c r="I42" s="10"/>
      <c r="J42" s="10"/>
    </row>
    <row r="43" spans="2:11" ht="12.75">
      <c r="B43" s="12"/>
      <c r="F43" s="10"/>
      <c r="G43" s="10"/>
      <c r="H43" s="13"/>
      <c r="I43" s="13"/>
      <c r="J43" s="13"/>
      <c r="K43" s="13"/>
    </row>
    <row r="44" spans="2:11" ht="12.75">
      <c r="B44" s="12"/>
      <c r="H44" s="10"/>
      <c r="I44" s="10"/>
      <c r="J44" s="10"/>
      <c r="K44" s="16"/>
    </row>
    <row r="45" spans="2:11" ht="12.75">
      <c r="B45" s="12"/>
      <c r="H45" s="10"/>
      <c r="I45" s="10"/>
      <c r="J45" s="10"/>
      <c r="K45" s="11"/>
    </row>
    <row r="46" spans="2:11" ht="12.75">
      <c r="B46" s="12"/>
      <c r="H46" s="10"/>
      <c r="I46" s="10"/>
      <c r="J46" s="10"/>
      <c r="K46" s="11"/>
    </row>
    <row r="47" spans="8:11" ht="12.75">
      <c r="H47" s="10"/>
      <c r="I47" s="10"/>
      <c r="J47" s="10"/>
      <c r="K47" s="11"/>
    </row>
    <row r="48" spans="8:11" ht="12.75">
      <c r="H48" s="13"/>
      <c r="I48" s="13"/>
      <c r="J48" s="13"/>
      <c r="K48" s="13"/>
    </row>
    <row r="50" spans="6:8" ht="12.75">
      <c r="F50" s="11"/>
      <c r="G50" s="13"/>
      <c r="H50" s="14"/>
    </row>
    <row r="51" spans="6:8" ht="12.75">
      <c r="F51" s="11"/>
      <c r="G51" s="13"/>
      <c r="H51" s="14"/>
    </row>
    <row r="52" spans="6:8" ht="12.75">
      <c r="F52" s="11"/>
      <c r="G52" s="13"/>
      <c r="H52" s="14"/>
    </row>
    <row r="53" spans="6:8" ht="12.75">
      <c r="F53" s="11"/>
      <c r="G53" s="13"/>
      <c r="H53" s="14"/>
    </row>
    <row r="54" spans="6:8" ht="12.75">
      <c r="F54" s="11"/>
      <c r="G54" s="13"/>
      <c r="H54" s="14"/>
    </row>
    <row r="55" spans="6:8" ht="12.75">
      <c r="F55" s="11"/>
      <c r="G55" s="13"/>
      <c r="H55" s="14"/>
    </row>
    <row r="56" spans="6:8" ht="12.75">
      <c r="F56" s="11"/>
      <c r="G56" s="13"/>
      <c r="H56" s="14"/>
    </row>
    <row r="57" spans="6:8" ht="12.75">
      <c r="F57" s="11"/>
      <c r="G57" s="13"/>
      <c r="H57" s="14"/>
    </row>
    <row r="58" spans="6:8" ht="12.75">
      <c r="F58" s="11"/>
      <c r="G58" s="13"/>
      <c r="H58" s="14"/>
    </row>
    <row r="59" spans="6:8" ht="12.75">
      <c r="F59" s="11"/>
      <c r="G59" s="13"/>
      <c r="H59" s="14"/>
    </row>
    <row r="60" spans="6:8" ht="12.75">
      <c r="F60" s="13"/>
      <c r="G60" s="13"/>
      <c r="H60" s="13"/>
    </row>
  </sheetData>
  <sheetProtection/>
  <mergeCells count="14">
    <mergeCell ref="D5:D6"/>
    <mergeCell ref="E5:G5"/>
    <mergeCell ref="B29:F29"/>
    <mergeCell ref="B24:G24"/>
    <mergeCell ref="B30:F30"/>
    <mergeCell ref="B31:F31"/>
    <mergeCell ref="B3:G3"/>
    <mergeCell ref="B26:G26"/>
    <mergeCell ref="B21:F21"/>
    <mergeCell ref="B22:F22"/>
    <mergeCell ref="B5:B6"/>
    <mergeCell ref="B28:F28"/>
    <mergeCell ref="B27:F27"/>
    <mergeCell ref="C5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9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0.7109375" style="0" customWidth="1"/>
    <col min="2" max="2" width="11.28125" style="0" bestFit="1" customWidth="1"/>
    <col min="3" max="4" width="9.28125" style="0" bestFit="1" customWidth="1"/>
    <col min="5" max="7" width="10.28125" style="0" bestFit="1" customWidth="1"/>
    <col min="8" max="8" width="9.8515625" style="0" bestFit="1" customWidth="1"/>
    <col min="10" max="10" width="10.28125" style="0" bestFit="1" customWidth="1"/>
    <col min="11" max="11" width="16.57421875" style="0" customWidth="1"/>
  </cols>
  <sheetData>
    <row r="4" ht="12.75">
      <c r="K4" s="1">
        <f>Plan1!G22</f>
        <v>266856.3946</v>
      </c>
    </row>
    <row r="5" spans="1:11" ht="12.75">
      <c r="A5" s="22" t="s">
        <v>12</v>
      </c>
      <c r="B5" s="22">
        <v>319011</v>
      </c>
      <c r="C5" s="22">
        <v>319113</v>
      </c>
      <c r="D5" s="22">
        <v>339014</v>
      </c>
      <c r="E5" s="22">
        <v>339035</v>
      </c>
      <c r="F5" s="22">
        <v>339039</v>
      </c>
      <c r="G5" s="75">
        <v>339047</v>
      </c>
      <c r="H5" s="75"/>
      <c r="I5" s="22"/>
      <c r="J5" s="22" t="s">
        <v>7</v>
      </c>
      <c r="K5" s="22"/>
    </row>
    <row r="6" spans="1:11" ht="12.75">
      <c r="A6" s="22" t="s">
        <v>13</v>
      </c>
      <c r="B6" s="3">
        <v>41400</v>
      </c>
      <c r="C6" s="3">
        <v>4574.08</v>
      </c>
      <c r="D6" s="3">
        <v>300</v>
      </c>
      <c r="E6" s="3">
        <v>25993.86</v>
      </c>
      <c r="F6" s="3">
        <v>10839.5</v>
      </c>
      <c r="G6" s="3">
        <v>10189.72</v>
      </c>
      <c r="H6" s="3">
        <f>-141965.8*1%</f>
        <v>-1419.658</v>
      </c>
      <c r="I6" s="3"/>
      <c r="J6" s="3">
        <f>B6+C6+D6+E6+F6+G6+H6</f>
        <v>91877.50200000001</v>
      </c>
      <c r="K6" s="23">
        <f>K4-J6</f>
        <v>174978.8926</v>
      </c>
    </row>
    <row r="7" spans="1:11" ht="12.75">
      <c r="A7" s="22" t="s">
        <v>14</v>
      </c>
      <c r="B7" s="3">
        <v>7000</v>
      </c>
      <c r="C7" s="3">
        <v>800.91</v>
      </c>
      <c r="D7" s="3"/>
      <c r="E7" s="3">
        <v>3125</v>
      </c>
      <c r="F7" s="3">
        <v>2000</v>
      </c>
      <c r="G7" s="3">
        <v>2500</v>
      </c>
      <c r="H7" s="3"/>
      <c r="I7" s="3"/>
      <c r="J7" s="3">
        <f aca="true" t="shared" si="0" ref="J7:J12">B7+C7+D7+E7+F7+G7+H7</f>
        <v>15425.91</v>
      </c>
      <c r="K7" s="23">
        <f aca="true" t="shared" si="1" ref="K7:K12">K6-J7</f>
        <v>159552.9826</v>
      </c>
    </row>
    <row r="8" spans="1:11" ht="12.75">
      <c r="A8" s="22" t="s">
        <v>15</v>
      </c>
      <c r="B8" s="3">
        <v>7000</v>
      </c>
      <c r="C8" s="3">
        <v>800.91</v>
      </c>
      <c r="D8" s="3"/>
      <c r="E8" s="3">
        <v>3125</v>
      </c>
      <c r="F8" s="3">
        <v>2000</v>
      </c>
      <c r="G8" s="3">
        <v>2500</v>
      </c>
      <c r="H8" s="3"/>
      <c r="I8" s="3"/>
      <c r="J8" s="3">
        <f t="shared" si="0"/>
        <v>15425.91</v>
      </c>
      <c r="K8" s="23">
        <f t="shared" si="1"/>
        <v>144127.07259999998</v>
      </c>
    </row>
    <row r="9" spans="1:11" ht="12.75">
      <c r="A9" s="22" t="s">
        <v>16</v>
      </c>
      <c r="B9" s="3">
        <v>7000</v>
      </c>
      <c r="C9" s="3">
        <v>800.91</v>
      </c>
      <c r="D9" s="3"/>
      <c r="E9" s="3">
        <v>3125</v>
      </c>
      <c r="F9" s="3">
        <v>2000</v>
      </c>
      <c r="G9" s="3">
        <v>2500</v>
      </c>
      <c r="H9" s="3"/>
      <c r="I9" s="3"/>
      <c r="J9" s="3">
        <f t="shared" si="0"/>
        <v>15425.91</v>
      </c>
      <c r="K9" s="23">
        <f t="shared" si="1"/>
        <v>128701.16259999998</v>
      </c>
    </row>
    <row r="10" spans="1:11" ht="12.75">
      <c r="A10" s="22" t="s">
        <v>17</v>
      </c>
      <c r="B10" s="3">
        <v>7000</v>
      </c>
      <c r="C10" s="3">
        <v>800.91</v>
      </c>
      <c r="D10" s="3"/>
      <c r="E10" s="3">
        <v>3125</v>
      </c>
      <c r="F10" s="3">
        <v>2000</v>
      </c>
      <c r="G10" s="3">
        <v>2500</v>
      </c>
      <c r="H10" s="3"/>
      <c r="I10" s="3"/>
      <c r="J10" s="3">
        <f t="shared" si="0"/>
        <v>15425.91</v>
      </c>
      <c r="K10" s="23">
        <f t="shared" si="1"/>
        <v>113275.25259999998</v>
      </c>
    </row>
    <row r="11" spans="1:11" ht="12.75">
      <c r="A11" s="22" t="s">
        <v>18</v>
      </c>
      <c r="B11" s="3">
        <v>7000</v>
      </c>
      <c r="C11" s="3">
        <v>800.91</v>
      </c>
      <c r="D11" s="3"/>
      <c r="E11" s="3">
        <v>3125</v>
      </c>
      <c r="F11" s="3">
        <v>2000</v>
      </c>
      <c r="G11" s="3">
        <v>2500</v>
      </c>
      <c r="H11" s="3"/>
      <c r="I11" s="3"/>
      <c r="J11" s="3">
        <f t="shared" si="0"/>
        <v>15425.91</v>
      </c>
      <c r="K11" s="23">
        <f t="shared" si="1"/>
        <v>97849.34259999997</v>
      </c>
    </row>
    <row r="12" spans="1:11" ht="12.75">
      <c r="A12" s="22" t="s">
        <v>19</v>
      </c>
      <c r="B12" s="3">
        <v>14233.1</v>
      </c>
      <c r="C12" s="3">
        <v>800.91</v>
      </c>
      <c r="D12" s="3">
        <v>1500</v>
      </c>
      <c r="E12" s="3">
        <v>3125</v>
      </c>
      <c r="F12" s="3">
        <v>12000</v>
      </c>
      <c r="G12" s="3">
        <v>5000</v>
      </c>
      <c r="H12" s="3"/>
      <c r="I12" s="3"/>
      <c r="J12" s="3">
        <f t="shared" si="0"/>
        <v>36659.01</v>
      </c>
      <c r="K12" s="24">
        <f t="shared" si="1"/>
        <v>61190.33259999997</v>
      </c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  <row r="19" ht="12.75">
      <c r="J19">
        <f>1500*13</f>
        <v>19500</v>
      </c>
    </row>
  </sheetData>
  <sheetProtection/>
  <mergeCells count="1">
    <mergeCell ref="G5:H5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7">
      <selection activeCell="D36" sqref="D36"/>
    </sheetView>
  </sheetViews>
  <sheetFormatPr defaultColWidth="9.140625" defaultRowHeight="12.75"/>
  <cols>
    <col min="1" max="1" width="57.57421875" style="0" customWidth="1"/>
    <col min="2" max="2" width="32.00390625" style="0" customWidth="1"/>
  </cols>
  <sheetData>
    <row r="1" spans="1:2" ht="12.75">
      <c r="A1" s="27" t="s">
        <v>22</v>
      </c>
      <c r="B1" s="76" t="s">
        <v>23</v>
      </c>
    </row>
    <row r="2" spans="1:2" ht="39" thickBot="1">
      <c r="A2" s="28" t="s">
        <v>24</v>
      </c>
      <c r="B2" s="77"/>
    </row>
    <row r="3" spans="1:2" ht="13.5" thickBot="1">
      <c r="A3" s="29" t="s">
        <v>25</v>
      </c>
      <c r="B3" s="30">
        <f>Plan1!C20</f>
        <v>11744205.559999999</v>
      </c>
    </row>
    <row r="4" spans="1:2" ht="13.5" thickBot="1">
      <c r="A4" s="29" t="s">
        <v>26</v>
      </c>
      <c r="B4" s="30">
        <f>Plan1!D20</f>
        <v>78542.13999999998</v>
      </c>
    </row>
    <row r="5" spans="1:2" ht="13.5" thickBot="1">
      <c r="A5" s="29" t="s">
        <v>27</v>
      </c>
      <c r="B5" s="30">
        <f>Plan1!E20</f>
        <v>83200</v>
      </c>
    </row>
    <row r="6" spans="1:2" ht="13.5" thickBot="1">
      <c r="A6" s="29" t="s">
        <v>28</v>
      </c>
      <c r="B6" s="30">
        <f>Plan1!F20</f>
        <v>1202839.1600000001</v>
      </c>
    </row>
    <row r="7" spans="1:2" ht="13.5" thickBot="1">
      <c r="A7" s="29" t="s">
        <v>29</v>
      </c>
      <c r="B7" s="30">
        <f>Plan1!G20</f>
        <v>234032.87000000002</v>
      </c>
    </row>
    <row r="8" spans="1:2" ht="13.5" thickBot="1">
      <c r="A8" s="29" t="s">
        <v>30</v>
      </c>
      <c r="B8" s="30">
        <f>SUM(B3:B7)</f>
        <v>13342819.729999999</v>
      </c>
    </row>
    <row r="9" spans="1:2" ht="15.75" thickBot="1">
      <c r="A9" s="31" t="s">
        <v>31</v>
      </c>
      <c r="B9" s="32">
        <f>B8*2%</f>
        <v>266856.3946</v>
      </c>
    </row>
    <row r="10" spans="1:2" ht="39" thickBot="1">
      <c r="A10" s="29" t="s">
        <v>32</v>
      </c>
      <c r="B10" s="33">
        <f>B9</f>
        <v>266856.3946</v>
      </c>
    </row>
    <row r="11" spans="1:2" ht="13.5" thickBot="1">
      <c r="A11" s="78"/>
      <c r="B11" s="79"/>
    </row>
    <row r="12" spans="1:2" ht="13.5" thickBot="1">
      <c r="A12" s="31" t="s">
        <v>33</v>
      </c>
      <c r="B12" s="34"/>
    </row>
    <row r="13" spans="1:2" ht="13.5" thickBot="1">
      <c r="A13" s="29" t="s">
        <v>34</v>
      </c>
      <c r="B13" s="35"/>
    </row>
    <row r="14" spans="1:2" ht="13.5" thickBot="1">
      <c r="A14" s="29" t="s">
        <v>35</v>
      </c>
      <c r="B14" s="35"/>
    </row>
    <row r="15" spans="1:2" ht="13.5" thickBot="1">
      <c r="A15" s="29" t="s">
        <v>36</v>
      </c>
      <c r="B15" s="35"/>
    </row>
    <row r="16" spans="1:2" ht="13.5" thickBot="1">
      <c r="A16" s="29" t="s">
        <v>37</v>
      </c>
      <c r="B16" s="35"/>
    </row>
    <row r="17" spans="1:2" ht="13.5" thickBot="1">
      <c r="A17" s="36" t="s">
        <v>38</v>
      </c>
      <c r="B17" s="35"/>
    </row>
    <row r="18" spans="1:2" ht="13.5" thickBot="1">
      <c r="A18" s="29" t="s">
        <v>39</v>
      </c>
      <c r="B18" s="37"/>
    </row>
    <row r="19" spans="1:2" ht="13.5" thickBot="1">
      <c r="A19" s="29" t="s">
        <v>40</v>
      </c>
      <c r="B19" s="37"/>
    </row>
    <row r="20" spans="1:2" ht="13.5" thickBot="1">
      <c r="A20" s="29" t="s">
        <v>41</v>
      </c>
      <c r="B20" s="37"/>
    </row>
    <row r="21" spans="1:2" ht="13.5" thickBot="1">
      <c r="A21" s="29" t="s">
        <v>42</v>
      </c>
      <c r="B21" s="37"/>
    </row>
    <row r="22" spans="1:2" ht="13.5" thickBot="1">
      <c r="A22" s="29" t="s">
        <v>43</v>
      </c>
      <c r="B22" s="37"/>
    </row>
    <row r="23" spans="1:2" ht="13.5" thickBot="1">
      <c r="A23" s="29" t="s">
        <v>44</v>
      </c>
      <c r="B23" s="37"/>
    </row>
    <row r="24" spans="1:2" ht="13.5" thickBot="1">
      <c r="A24" s="29" t="s">
        <v>45</v>
      </c>
      <c r="B24" s="37"/>
    </row>
    <row r="25" spans="1:2" ht="39" thickBot="1">
      <c r="A25" s="38" t="s">
        <v>46</v>
      </c>
      <c r="B25" s="39"/>
    </row>
    <row r="26" spans="1:2" ht="13.5" thickBot="1">
      <c r="A26" s="40" t="s">
        <v>47</v>
      </c>
      <c r="B26" s="41">
        <f>B13+B15+B16+B17+B18+B19+B20+B21+B25</f>
        <v>0</v>
      </c>
    </row>
    <row r="27" spans="1:2" ht="26.25" thickBot="1">
      <c r="A27" s="31" t="s">
        <v>48</v>
      </c>
      <c r="B27" s="37">
        <f>Plan1!G30</f>
        <v>121627.82999999999</v>
      </c>
    </row>
    <row r="28" spans="1:2" ht="13.5" thickBot="1">
      <c r="A28" s="40" t="s">
        <v>49</v>
      </c>
      <c r="B28" s="37">
        <f>B10+B27</f>
        <v>388484.22459999996</v>
      </c>
    </row>
    <row r="29" spans="1:2" ht="13.5" thickBot="1">
      <c r="A29" s="40" t="s">
        <v>50</v>
      </c>
      <c r="B29" s="42" t="s">
        <v>51</v>
      </c>
    </row>
    <row r="30" spans="1:2" ht="26.25" thickBot="1">
      <c r="A30" s="40" t="s">
        <v>52</v>
      </c>
      <c r="B30" s="43">
        <f>B26/B8*100</f>
        <v>0</v>
      </c>
    </row>
    <row r="31" spans="1:2" ht="13.5" thickBot="1">
      <c r="A31" s="44" t="s">
        <v>58</v>
      </c>
      <c r="B31" s="45"/>
    </row>
    <row r="32" spans="1:2" ht="13.5" thickBot="1">
      <c r="A32" s="46" t="s">
        <v>53</v>
      </c>
      <c r="B32" s="47">
        <f>B27+B31</f>
        <v>121627.82999999999</v>
      </c>
    </row>
    <row r="33" ht="13.5" thickBot="1"/>
    <row r="34" spans="1:2" ht="13.5" thickBot="1">
      <c r="A34" s="48" t="s">
        <v>54</v>
      </c>
      <c r="B34" s="49"/>
    </row>
    <row r="35" spans="1:2" ht="13.5" thickBot="1">
      <c r="A35" s="50" t="s">
        <v>55</v>
      </c>
      <c r="B35" s="51"/>
    </row>
  </sheetData>
  <sheetProtection/>
  <mergeCells count="2">
    <mergeCell ref="B1:B2"/>
    <mergeCell ref="A11:B11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</dc:creator>
  <cp:keywords/>
  <dc:description/>
  <cp:lastModifiedBy>PC</cp:lastModifiedBy>
  <cp:lastPrinted>2020-02-03T13:32:02Z</cp:lastPrinted>
  <dcterms:created xsi:type="dcterms:W3CDTF">2006-08-17T12:13:16Z</dcterms:created>
  <dcterms:modified xsi:type="dcterms:W3CDTF">2020-02-03T13:34:16Z</dcterms:modified>
  <cp:category/>
  <cp:version/>
  <cp:contentType/>
  <cp:contentStatus/>
</cp:coreProperties>
</file>